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vdheijden\Downloads\"/>
    </mc:Choice>
  </mc:AlternateContent>
  <xr:revisionPtr revIDLastSave="0" documentId="13_ncr:1_{1502452A-5753-4155-A9F1-F5EC0081D523}" xr6:coauthVersionLast="47" xr6:coauthVersionMax="47" xr10:uidLastSave="{00000000-0000-0000-0000-000000000000}"/>
  <bookViews>
    <workbookView xWindow="-28920" yWindow="-1755" windowWidth="29040" windowHeight="15840" xr2:uid="{00000000-000D-0000-FFFF-FFFF00000000}"/>
  </bookViews>
  <sheets>
    <sheet name="1_Bekostig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N13" i="1"/>
  <c r="L13" i="1"/>
  <c r="M11" i="1"/>
  <c r="N11" i="1"/>
  <c r="L11" i="1"/>
  <c r="M8" i="1"/>
  <c r="N8" i="1"/>
  <c r="L8" i="1"/>
  <c r="N10" i="1" l="1"/>
  <c r="M10" i="1"/>
  <c r="Q8" i="1"/>
  <c r="R8" i="1"/>
  <c r="Q7" i="1"/>
  <c r="R7" i="1"/>
  <c r="Q6" i="1"/>
  <c r="R6" i="1"/>
  <c r="M7" i="1"/>
  <c r="N7" i="1"/>
  <c r="N6" i="1"/>
  <c r="M6" i="1"/>
  <c r="L6" i="1"/>
  <c r="P6" i="1" s="1"/>
  <c r="N14" i="1" l="1"/>
  <c r="N12" i="1"/>
  <c r="M12" i="1"/>
  <c r="M14" i="1"/>
  <c r="M15" i="1" s="1"/>
  <c r="Q15" i="1" s="1"/>
  <c r="L7" i="1"/>
  <c r="L10" i="1" s="1"/>
  <c r="N15" i="1" l="1"/>
  <c r="R15" i="1" s="1"/>
  <c r="L12" i="1"/>
  <c r="L14" i="1"/>
  <c r="P7" i="1"/>
  <c r="P8" i="1"/>
  <c r="L15" i="1" l="1"/>
  <c r="P15" i="1" s="1"/>
</calcChain>
</file>

<file path=xl/sharedStrings.xml><?xml version="1.0" encoding="utf-8"?>
<sst xmlns="http://schemas.openxmlformats.org/spreadsheetml/2006/main" count="186" uniqueCount="157">
  <si>
    <t>Kostenplaats</t>
  </si>
  <si>
    <t>Status</t>
  </si>
  <si>
    <t>Afslag</t>
  </si>
  <si>
    <t>Jaar</t>
  </si>
  <si>
    <t>Alle</t>
  </si>
  <si>
    <t>Begroting</t>
  </si>
  <si>
    <t>Basis</t>
  </si>
  <si>
    <t>2023</t>
  </si>
  <si>
    <t>Feit</t>
  </si>
  <si>
    <t>VSO - De Meidoorn</t>
  </si>
  <si>
    <t>SBO - Noorderlicht</t>
  </si>
  <si>
    <t>PO - De Sleutel</t>
  </si>
  <si>
    <t>Basisbekostiging</t>
  </si>
  <si>
    <t xml:space="preserve">   Bedrag per leerling</t>
  </si>
  <si>
    <t xml:space="preserve">   Bedrag per school</t>
  </si>
  <si>
    <t xml:space="preserve">   Bedrag per leerling SO</t>
  </si>
  <si>
    <t xml:space="preserve">   Bedrag per leerling VSO</t>
  </si>
  <si>
    <t xml:space="preserve">   Bedrag per SO-afdeling</t>
  </si>
  <si>
    <t xml:space="preserve">   Bedrag per VSO-afdeling</t>
  </si>
  <si>
    <t>Overgangsregelingen</t>
  </si>
  <si>
    <t xml:space="preserve">   Overgangsbekostiging vóór maximeringsregeling</t>
  </si>
  <si>
    <t xml:space="preserve">   Overgangsregeling maximeringsregeling</t>
  </si>
  <si>
    <t>Extra bekostiging</t>
  </si>
  <si>
    <t xml:space="preserve">   Kleine scholentoeslag</t>
  </si>
  <si>
    <t xml:space="preserve">   Zeer kleine scholen</t>
  </si>
  <si>
    <t xml:space="preserve">   Onderwijsachterstandenbestrijding</t>
  </si>
  <si>
    <t xml:space="preserve">   Ondersteuningsmiddelen</t>
  </si>
  <si>
    <t xml:space="preserve">   Nederlands onderwijs aan anderstaligen (NOAT)</t>
  </si>
  <si>
    <t xml:space="preserve">   Ondersteuningsmiddelen SO</t>
  </si>
  <si>
    <t xml:space="preserve">   Ondersteuningsmiddelen VSO</t>
  </si>
  <si>
    <t xml:space="preserve">   Professionalisering en begeleiding starters en schoolleiding</t>
  </si>
  <si>
    <t>Nationaal Programma Onderwijs</t>
  </si>
  <si>
    <t xml:space="preserve">   NPO per leerling - bao/vo-avo</t>
  </si>
  <si>
    <t xml:space="preserve">   NPO per leerling - sbao/vo-vbopro</t>
  </si>
  <si>
    <t xml:space="preserve">   NPO per leerling - (v)so</t>
  </si>
  <si>
    <t xml:space="preserve">   NPO Arbeidsmarkttoelage</t>
  </si>
  <si>
    <t>Analyse bekostiging tabblad Bekostiging</t>
  </si>
  <si>
    <t>Reguliere bekostiging nieuwe stijl per leerling (teldatum 1-2-2022)</t>
  </si>
  <si>
    <t>Reguliere bekostiging oude stijl per leerling (teldatum 1-2-2022)</t>
  </si>
  <si>
    <t>Reguliere bekostiging nieuwe stijl (teldatum 1-2 t-1)</t>
  </si>
  <si>
    <t xml:space="preserve">   Basisbekostiging (teldatum 1-2 t-1)</t>
  </si>
  <si>
    <t xml:space="preserve">      Bedrag per leerling (teldatum 1-2 t-1)</t>
  </si>
  <si>
    <t xml:space="preserve">      Bedrag per leerling SO (teldatum 1-2 t-1)</t>
  </si>
  <si>
    <t xml:space="preserve">      Bedrag per leerling VSO (teldatum 1-2 t-1)</t>
  </si>
  <si>
    <t xml:space="preserve">      Bedrag per school (teldatum 1-2 t-1)</t>
  </si>
  <si>
    <t xml:space="preserve">      Bedrag per SO-afdeling (teldatum 1-2 t-1)</t>
  </si>
  <si>
    <t xml:space="preserve">      Bedrag per VSO-afdeling (teldatum 1-2 t-1)</t>
  </si>
  <si>
    <t xml:space="preserve">   Extra bekostiging (teldatum 1-2 t-1)</t>
  </si>
  <si>
    <t xml:space="preserve">      Kleine scholentoeslag (teldatum 1-2 t-1)</t>
  </si>
  <si>
    <t xml:space="preserve">      Zeer kleine scholentoeslag (teldatum 1-2 t-1)</t>
  </si>
  <si>
    <t xml:space="preserve">      Onderwijsachterstanden (teldatum 1-2 t-1)</t>
  </si>
  <si>
    <t xml:space="preserve">      Nederlands onderwijs aan anderstaligen (NOAT) (teldatum 1-2 t-1)</t>
  </si>
  <si>
    <t xml:space="preserve">      Ondersteuningsmiddelen (teldatum 1-2 t-1)</t>
  </si>
  <si>
    <t xml:space="preserve">      Ondersteuningsmiddelen SO (teldatum 1-2 t-1)</t>
  </si>
  <si>
    <t xml:space="preserve">      Ondersteuningsmiddelen VSO (teldatum 1-2 t-1)</t>
  </si>
  <si>
    <t>Reguliere bekostiging nieuwe stijl (2023 obv 1-10-2021)</t>
  </si>
  <si>
    <t xml:space="preserve">   Basisbekostiging (2023 obv 1-10-2021)</t>
  </si>
  <si>
    <t xml:space="preserve">      Bedrag per leerling (2023 obv 1-10-2021)</t>
  </si>
  <si>
    <t xml:space="preserve">      Bedrag per leerling SO (2023 obv 1-10-2021)</t>
  </si>
  <si>
    <t xml:space="preserve">      Bedrag per leerling VSO (2023 obv 1-10-2021)</t>
  </si>
  <si>
    <t xml:space="preserve">      Bedrag per school (2023 obv 1-10-2021)</t>
  </si>
  <si>
    <t xml:space="preserve">      Bedrag per SO-afdeling (2023 obv 1-10-2021)</t>
  </si>
  <si>
    <t xml:space="preserve">   Extra bekostiging (2023 obv 1-10-2021)</t>
  </si>
  <si>
    <t xml:space="preserve">      Kleine scholentoeslag (2023 obv 1-10-2021)</t>
  </si>
  <si>
    <t xml:space="preserve">      Zeer kleine scholentoeslag (2023 obv 1-10-2021)</t>
  </si>
  <si>
    <t xml:space="preserve">      Onderwijsachterstanden (2023 obv 1-10-2021)</t>
  </si>
  <si>
    <t xml:space="preserve">      Nederlands onderwijs aan anderstaligen (NOAT) (2023 obv 1-10-2021)</t>
  </si>
  <si>
    <t xml:space="preserve">      Ondersteuningsmiddelen (2023 obv 1-10-2021)</t>
  </si>
  <si>
    <t xml:space="preserve">      Ondersteuningsmiddelen SO (2023 obv 1-10-2021)</t>
  </si>
  <si>
    <t xml:space="preserve">      Ondersteuningsmiddelen VSO (2023 obv 1-10-2021)</t>
  </si>
  <si>
    <t>Reguliere bekostiging oude stijl (2022 en 22/23 obv 1-10-2021)</t>
  </si>
  <si>
    <t xml:space="preserve">   Bekostiging personeel (22/23 obv 1-10-2021)</t>
  </si>
  <si>
    <t xml:space="preserve">      Personele bekostiging &lt;8 (22/23 obv 1-10-2021)</t>
  </si>
  <si>
    <t xml:space="preserve">      Personele bekostiging &gt;=8 (22/23 obv 1-10-2021)</t>
  </si>
  <si>
    <t xml:space="preserve">      Achterstandsformatie (22/23 obv 1-10-2021)</t>
  </si>
  <si>
    <t xml:space="preserve">      Directie toeslag (22/23 obv 1-10-2021)</t>
  </si>
  <si>
    <t xml:space="preserve">      Drievierde opslag kleine scholen nevenvestigingen (22/23 obv 1-10-2021)</t>
  </si>
  <si>
    <t xml:space="preserve">      Personele bekostiging SBO (22/23 obv 1-10-2021)</t>
  </si>
  <si>
    <t xml:space="preserve">      Ondersteuningsvoorzieningen SBO (22/23 obv 1-10-2021)</t>
  </si>
  <si>
    <t xml:space="preserve">      Personele bekostiging (V)SO basis (22/23 obv 1-10-2021)</t>
  </si>
  <si>
    <t xml:space="preserve">         Personele bekostiging per school (V)SO (22/23 obv 1-10-2021)</t>
  </si>
  <si>
    <t xml:space="preserve">         Personele bekostiging 4 t/m 7 jaar SO (22/23 obv 1-10-2021)</t>
  </si>
  <si>
    <t xml:space="preserve">         Personele bekostiging vanaf 8 jaar SO (22/23 obv 1-10-2021)</t>
  </si>
  <si>
    <t xml:space="preserve">         Personele bekostiging VSO (22/23 obv 1-10-2021)</t>
  </si>
  <si>
    <t xml:space="preserve">         Personele bekostiging onderwijsachterstanden (V)SO (22/23 obv 1-10-2021)</t>
  </si>
  <si>
    <t xml:space="preserve">         Personele bekostiging schoolleiding (V)SO (22/23 obv 1-10-2021)</t>
  </si>
  <si>
    <t xml:space="preserve">      Personele bekostiging (V)SO zware ondersteuning (22/23 obv 1-10-2021)</t>
  </si>
  <si>
    <t xml:space="preserve">         Personeel zware ondersteuning 4 t/m 7 jaar SO (22/23 obv 1-10-2021)</t>
  </si>
  <si>
    <t xml:space="preserve">         Personeel zware ondersteuning vanaf 8 jaar SO (22/23 obv 1-10-2021)</t>
  </si>
  <si>
    <t xml:space="preserve">         Personeel zware ondersteuning VSO (22/23 obv 1-10-2021)</t>
  </si>
  <si>
    <t xml:space="preserve">   Personeels- en arbeidsmarktbeleid (22/23 obv 1-10-2021)</t>
  </si>
  <si>
    <t xml:space="preserve">      Personeels- en arbeidsmarktbeleid basis (22/23 obv 1-10-2021)</t>
  </si>
  <si>
    <t xml:space="preserve">      Personeels- en arbeidsmarktbeleid leerlingen (22/23 obv 1-10-2021)</t>
  </si>
  <si>
    <t xml:space="preserve">      Personeels- en arbeidsmarktbeleid &lt;145 (22/23 obv 1-10-2021)</t>
  </si>
  <si>
    <t xml:space="preserve">      Personeels- en arbeidsmarktbeleid &lt;195 (22/23 obv 1-10-2021)</t>
  </si>
  <si>
    <t xml:space="preserve">      Werkdrukverminderingsregeling (22/23 obv 1-10-2021)</t>
  </si>
  <si>
    <t xml:space="preserve">      Personeels- en arbeidsmarktbeleid cumi leerlingen SBO (22/23 obv 1-10-2021)</t>
  </si>
  <si>
    <t xml:space="preserve">      Personeels- en arbeidsmarktbeleid (V)SO (22/23 obv 1-10-2021)</t>
  </si>
  <si>
    <t xml:space="preserve">   Bekostiging materiële instandhouding (2022 obv 1-10-2021)</t>
  </si>
  <si>
    <t xml:space="preserve">      Bekostiging vaste voet NOAT (2022 obv 1-10-2021)</t>
  </si>
  <si>
    <t xml:space="preserve">      Leerlingafhankelijke MI basis (2022 obv 1-10-2021)</t>
  </si>
  <si>
    <t xml:space="preserve">      Groepsafhankelijke MI basis (2022 obv 1-10-2021)</t>
  </si>
  <si>
    <t xml:space="preserve">      Aanvullende MI (2022 obv 1-10-2021)</t>
  </si>
  <si>
    <t xml:space="preserve">      Extra vergoeding MI SBO (2022 obv 1-10-2021)</t>
  </si>
  <si>
    <t xml:space="preserve">      MI (V)SO basis (2022 obv 1-10-2021)</t>
  </si>
  <si>
    <t xml:space="preserve">         MI (V)SO vast bedrag per school (2022 obv 1-10-2021)</t>
  </si>
  <si>
    <t xml:space="preserve">         MI (V)SO vast bedrag SO (2022 obv 1-10-2021)</t>
  </si>
  <si>
    <t xml:space="preserve">         MI (V)SO vast bedrag VSO (2022 obv 1-10-2021)</t>
  </si>
  <si>
    <t xml:space="preserve">         MI (V)SO lineair SO 4 t/m 7 jaar (2022 obv 1-10-2021)</t>
  </si>
  <si>
    <t xml:space="preserve">         MI (V)SO lineair SO vanaf 8 jaar (2022 obv 1-10-2021)</t>
  </si>
  <si>
    <t xml:space="preserve">         MI (V)SO lineair VSO (2022 obv 1-10-2021)</t>
  </si>
  <si>
    <t xml:space="preserve">      MI (V)SO zware ondersteuning (2022 obv 1-10-2021)</t>
  </si>
  <si>
    <t xml:space="preserve">         MI zware ondersteuning 4 t/m 7 jaar SO (2022 obv 1-10-2021)</t>
  </si>
  <si>
    <t xml:space="preserve">         MI zware ondersteuning vanaf 8 jaar SO (2022 obv 1-10-2021)</t>
  </si>
  <si>
    <t xml:space="preserve">         MI zware ondersteuning VSO (2022 obv 1-10-2021)</t>
  </si>
  <si>
    <t>Analyse bekostiging tabblad Tussenresultaten</t>
  </si>
  <si>
    <t>Narekening overgangsregelingen</t>
  </si>
  <si>
    <t xml:space="preserve">Reguliere bekostiging nieuwe stijl per leerling (teldatum 1-2 t-1) </t>
  </si>
  <si>
    <t>Reguliere bekostiging oude stijl per leerling (teldatum 1-2 t-1)</t>
  </si>
  <si>
    <t>Overgangsbekostiging vóór maximeringsregeling</t>
  </si>
  <si>
    <t>Bekostigingsmaand</t>
  </si>
  <si>
    <t>feb-2022</t>
  </si>
  <si>
    <t>Totaal aantal leerlingen</t>
  </si>
  <si>
    <t xml:space="preserve">   Aantal leerlingen van 4 t/m 7 jaar</t>
  </si>
  <si>
    <t xml:space="preserve">   Aantal leerlingen vanaf 8 jaar</t>
  </si>
  <si>
    <t xml:space="preserve">   Aantal leerlingen SBO</t>
  </si>
  <si>
    <t xml:space="preserve">   Aantal leerlingen van 4 t/m 7 jaar SO</t>
  </si>
  <si>
    <t xml:space="preserve">      Aantal leerlingen van 4 t/m 7 jaar Cat. 1</t>
  </si>
  <si>
    <t xml:space="preserve">      Aantal leerlingen van 4 t/m 7 jaar Cat. 2</t>
  </si>
  <si>
    <t xml:space="preserve">      Aantal leerlingen van 4 t/m 7 jaar Cat. 3</t>
  </si>
  <si>
    <t xml:space="preserve">   Aantal leerlingen vanaf 8 jaar SO</t>
  </si>
  <si>
    <t xml:space="preserve">      Aantal leerlingen vanaf 8 jaar Cat. 1</t>
  </si>
  <si>
    <t xml:space="preserve">      Aantal leerlingen vanaf 8 jaar Cat. 2</t>
  </si>
  <si>
    <t xml:space="preserve">      Aantal leerlingen vanaf 8 jaar Cat. 3</t>
  </si>
  <si>
    <t xml:space="preserve">   Aantal leerlingen VSO</t>
  </si>
  <si>
    <t xml:space="preserve">      Aantal leerlingen VSO Cat. 1</t>
  </si>
  <si>
    <t xml:space="preserve">      Aantal leerlingen VSO Cat. 3</t>
  </si>
  <si>
    <t>Aantal cumi leerlingen SBO</t>
  </si>
  <si>
    <t>Aantal cumi leerlingen (V)SO</t>
  </si>
  <si>
    <t>NOAT leerlingen</t>
  </si>
  <si>
    <t>Achterstandsscore</t>
  </si>
  <si>
    <t>Analyse bekostiging tabblad Leerlingenaantallen</t>
  </si>
  <si>
    <t>Vergelijking Cogix</t>
  </si>
  <si>
    <t>Herverdeeleffect</t>
  </si>
  <si>
    <t xml:space="preserve">Overgangsregeling maximeringsregeling </t>
  </si>
  <si>
    <t xml:space="preserve">Maximaal positief herverdeeleffect </t>
  </si>
  <si>
    <t xml:space="preserve">Maximaal negatief herverdeeleffect </t>
  </si>
  <si>
    <t>M- aanpassing overgangsbekostiging</t>
  </si>
  <si>
    <t>M+ aanpassing overgangsbekostiging</t>
  </si>
  <si>
    <t>Onderwijstype</t>
  </si>
  <si>
    <t>2024</t>
  </si>
  <si>
    <t>2025</t>
  </si>
  <si>
    <t>Overgangspercentage</t>
  </si>
  <si>
    <t>Maximum herverdeeleffect negatief</t>
  </si>
  <si>
    <t>Maximum herverdeeleffect positief</t>
  </si>
  <si>
    <t>PO/SBO/(V)SO</t>
  </si>
  <si>
    <t>Parameters tabblad Bekostiging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</si>
</sst>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#,##0.0000%"/>
  </numFmts>
  <fonts count="6">
    <font>
      <sz val="10"/>
      <color rgb="FF000000"/>
      <name val="SansSerif"/>
    </font>
    <font>
      <sz val="8"/>
      <color rgb="FFFFFFFF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SansSerif"/>
    </font>
    <font>
      <b/>
      <sz val="10"/>
      <color theme="0"/>
      <name val="SansSerif"/>
    </font>
  </fonts>
  <fills count="7">
    <fill>
      <patternFill patternType="none"/>
    </fill>
    <fill>
      <patternFill patternType="gray125"/>
    </fill>
    <fill>
      <patternFill patternType="solid">
        <fgColor rgb="FF425C5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" fillId="2" borderId="0" xfId="0" applyNumberFormat="1" applyFont="1" applyFill="1" applyAlignment="1" applyProtection="1"/>
    <xf numFmtId="0" fontId="2" fillId="3" borderId="0" xfId="0" applyNumberFormat="1" applyFont="1" applyFill="1" applyAlignment="1" applyProtection="1"/>
    <xf numFmtId="3" fontId="3" fillId="4" borderId="0" xfId="0" applyNumberFormat="1" applyFont="1" applyFill="1" applyAlignment="1" applyProtection="1">
      <alignment horizontal="right"/>
    </xf>
    <xf numFmtId="3" fontId="3" fillId="5" borderId="0" xfId="0" applyNumberFormat="1" applyFont="1" applyFill="1" applyAlignment="1" applyProtection="1">
      <alignment horizontal="right"/>
    </xf>
    <xf numFmtId="0" fontId="1" fillId="2" borderId="0" xfId="0" applyNumberFormat="1" applyFont="1" applyFill="1" applyAlignment="1" applyProtection="1">
      <alignment wrapText="1"/>
    </xf>
    <xf numFmtId="0" fontId="1" fillId="2" borderId="0" xfId="0" applyNumberFormat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/>
    <xf numFmtId="3" fontId="3" fillId="3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4" fontId="3" fillId="5" borderId="0" xfId="0" applyNumberFormat="1" applyFont="1" applyFill="1" applyAlignment="1">
      <alignment horizontal="right"/>
    </xf>
    <xf numFmtId="4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5" fillId="6" borderId="0" xfId="0" applyFont="1" applyFill="1"/>
    <xf numFmtId="0" fontId="1" fillId="2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3"/>
  <sheetViews>
    <sheetView tabSelected="1" topLeftCell="D1" workbookViewId="0">
      <selection activeCell="K28" sqref="K28"/>
    </sheetView>
  </sheetViews>
  <sheetFormatPr defaultColWidth="9.140625" defaultRowHeight="12.75"/>
  <cols>
    <col min="1" max="1" width="51.42578125" style="1" bestFit="1" customWidth="1"/>
    <col min="2" max="2" width="8.140625" style="1" bestFit="1" customWidth="1"/>
    <col min="3" max="3" width="9.28515625" style="1" bestFit="1" customWidth="1"/>
    <col min="4" max="4" width="11.28515625" style="1" bestFit="1" customWidth="1"/>
    <col min="5" max="5" width="11.7109375" style="1" customWidth="1"/>
    <col min="6" max="6" width="69.140625" style="1" bestFit="1" customWidth="1"/>
    <col min="7" max="7" width="8.140625" bestFit="1" customWidth="1"/>
    <col min="8" max="8" width="8.7109375" bestFit="1" customWidth="1"/>
    <col min="9" max="9" width="8.140625" bestFit="1" customWidth="1"/>
    <col min="11" max="11" width="54.85546875" bestFit="1" customWidth="1"/>
    <col min="12" max="12" width="14.5703125" bestFit="1" customWidth="1"/>
    <col min="13" max="13" width="12.42578125" bestFit="1" customWidth="1"/>
    <col min="14" max="14" width="12.85546875" bestFit="1" customWidth="1"/>
    <col min="16" max="16" width="18.140625" bestFit="1" customWidth="1"/>
    <col min="17" max="17" width="8.7109375" bestFit="1" customWidth="1"/>
    <col min="18" max="18" width="7.28515625" bestFit="1" customWidth="1"/>
  </cols>
  <sheetData>
    <row r="1" spans="1:18" s="1" customFormat="1">
      <c r="A1" s="19" t="s">
        <v>36</v>
      </c>
      <c r="F1" s="19" t="s">
        <v>115</v>
      </c>
      <c r="K1" s="19" t="s">
        <v>116</v>
      </c>
      <c r="P1" s="19" t="s">
        <v>142</v>
      </c>
    </row>
    <row r="2" spans="1:18">
      <c r="A2" s="2" t="s">
        <v>0</v>
      </c>
      <c r="B2" s="2" t="s">
        <v>1</v>
      </c>
      <c r="C2" s="2" t="s">
        <v>2</v>
      </c>
      <c r="D2" s="2" t="s">
        <v>3</v>
      </c>
      <c r="F2" s="9" t="s">
        <v>0</v>
      </c>
      <c r="G2" s="9" t="s">
        <v>1</v>
      </c>
      <c r="H2" s="9" t="s">
        <v>2</v>
      </c>
      <c r="I2" s="9" t="s">
        <v>3</v>
      </c>
    </row>
    <row r="3" spans="1:18">
      <c r="A3" s="2" t="s">
        <v>4</v>
      </c>
      <c r="B3" s="2" t="s">
        <v>5</v>
      </c>
      <c r="C3" s="2" t="s">
        <v>6</v>
      </c>
      <c r="D3" s="2" t="s">
        <v>7</v>
      </c>
      <c r="F3" s="9" t="s">
        <v>4</v>
      </c>
      <c r="G3" s="9" t="s">
        <v>5</v>
      </c>
      <c r="H3" s="9" t="s">
        <v>6</v>
      </c>
      <c r="I3" s="9" t="s">
        <v>7</v>
      </c>
    </row>
    <row r="4" spans="1:18">
      <c r="G4" s="1"/>
      <c r="H4" s="1"/>
      <c r="I4" s="1"/>
    </row>
    <row r="5" spans="1:18" s="8" customFormat="1" ht="32.25">
      <c r="A5" s="6" t="s">
        <v>8</v>
      </c>
      <c r="B5" s="7" t="s">
        <v>9</v>
      </c>
      <c r="C5" s="7" t="s">
        <v>10</v>
      </c>
      <c r="D5" s="7" t="s">
        <v>11</v>
      </c>
      <c r="F5" s="10" t="s">
        <v>8</v>
      </c>
      <c r="G5" s="11" t="s">
        <v>9</v>
      </c>
      <c r="H5" s="11" t="s">
        <v>10</v>
      </c>
      <c r="I5" s="11" t="s">
        <v>11</v>
      </c>
      <c r="K5" s="10" t="s">
        <v>8</v>
      </c>
      <c r="L5" s="11" t="s">
        <v>9</v>
      </c>
      <c r="M5" s="11" t="s">
        <v>10</v>
      </c>
      <c r="N5" s="11" t="s">
        <v>11</v>
      </c>
      <c r="P5" s="11" t="s">
        <v>9</v>
      </c>
      <c r="Q5" s="11" t="s">
        <v>10</v>
      </c>
      <c r="R5" s="11" t="s">
        <v>11</v>
      </c>
    </row>
    <row r="6" spans="1:18">
      <c r="A6" s="3" t="s">
        <v>12</v>
      </c>
      <c r="B6" s="4">
        <v>1657296.3</v>
      </c>
      <c r="C6" s="4">
        <v>552649.91</v>
      </c>
      <c r="D6" s="4">
        <v>3162608.57</v>
      </c>
      <c r="F6" s="12" t="s">
        <v>37</v>
      </c>
      <c r="G6" s="13">
        <v>22791.868857142901</v>
      </c>
      <c r="H6" s="13">
        <v>12662.7748421053</v>
      </c>
      <c r="I6" s="13">
        <v>5253.5026079734198</v>
      </c>
      <c r="K6" t="s">
        <v>117</v>
      </c>
      <c r="L6" s="17">
        <f>G8/B36</f>
        <v>22791.868857142857</v>
      </c>
      <c r="M6" s="17">
        <f t="shared" ref="M6" si="0">H8/C36</f>
        <v>12662.774842105264</v>
      </c>
      <c r="N6" s="17">
        <f>I8/D36</f>
        <v>5253.5026079734216</v>
      </c>
      <c r="P6" s="18">
        <f>G6-L6</f>
        <v>4.3655745685100555E-11</v>
      </c>
      <c r="Q6" s="18">
        <f t="shared" ref="Q6:R6" si="1">H6-M6</f>
        <v>3.637978807091713E-11</v>
      </c>
      <c r="R6" s="18">
        <f t="shared" si="1"/>
        <v>0</v>
      </c>
    </row>
    <row r="7" spans="1:18">
      <c r="A7" s="3" t="s">
        <v>13</v>
      </c>
      <c r="B7" s="4"/>
      <c r="C7" s="4">
        <v>484550.35</v>
      </c>
      <c r="D7" s="4">
        <v>3070519.06</v>
      </c>
      <c r="F7" s="12" t="s">
        <v>38</v>
      </c>
      <c r="G7" s="13">
        <v>23247.6072850532</v>
      </c>
      <c r="H7" s="13">
        <v>11354.4629505473</v>
      </c>
      <c r="I7" s="13">
        <v>5719.6945797480503</v>
      </c>
      <c r="K7" t="s">
        <v>118</v>
      </c>
      <c r="L7" s="18">
        <f>(G39/G24)*L6</f>
        <v>23247.6072850532</v>
      </c>
      <c r="M7" s="18">
        <f t="shared" ref="M7:N7" si="2">(H39/H24)*M6</f>
        <v>11354.462950547273</v>
      </c>
      <c r="N7" s="18">
        <f t="shared" si="2"/>
        <v>5719.6945797480512</v>
      </c>
      <c r="P7" s="18">
        <f>G7-L7</f>
        <v>0</v>
      </c>
      <c r="Q7" s="18">
        <f t="shared" ref="Q7" si="3">H7-M7</f>
        <v>2.7284841053187847E-11</v>
      </c>
      <c r="R7" s="18">
        <f t="shared" ref="R7" si="4">I7-N7</f>
        <v>0</v>
      </c>
    </row>
    <row r="8" spans="1:18">
      <c r="A8" s="3" t="s">
        <v>14</v>
      </c>
      <c r="B8" s="5"/>
      <c r="C8" s="5">
        <v>68099.56</v>
      </c>
      <c r="D8" s="5">
        <v>92089.51</v>
      </c>
      <c r="F8" s="12" t="s">
        <v>39</v>
      </c>
      <c r="G8" s="13">
        <v>4786292.46</v>
      </c>
      <c r="H8" s="13">
        <v>1202963.6100000001</v>
      </c>
      <c r="I8" s="13">
        <v>3162608.57</v>
      </c>
      <c r="K8" t="s">
        <v>119</v>
      </c>
      <c r="L8" s="16">
        <f>(L7-L6)*$L$22*B36</f>
        <v>71778.802395878956</v>
      </c>
      <c r="M8" s="16">
        <f t="shared" ref="M8:N8" si="5">(M7-M6)*$L$22*C36</f>
        <v>-93217.222273506835</v>
      </c>
      <c r="N8" s="16">
        <f t="shared" si="5"/>
        <v>210485.67525624525</v>
      </c>
      <c r="P8" s="16">
        <f>B14-L8</f>
        <v>-1.1496013030409813E-9</v>
      </c>
      <c r="Q8" s="16">
        <f t="shared" ref="Q8:R8" si="6">C14-M8</f>
        <v>1.3096723705530167E-10</v>
      </c>
      <c r="R8" s="16">
        <f t="shared" si="6"/>
        <v>7.5669959187507629E-10</v>
      </c>
    </row>
    <row r="9" spans="1:18">
      <c r="A9" s="3" t="s">
        <v>15</v>
      </c>
      <c r="B9" s="4">
        <v>535555.65</v>
      </c>
      <c r="C9" s="4"/>
      <c r="D9" s="4"/>
      <c r="F9" s="12" t="s">
        <v>40</v>
      </c>
      <c r="G9" s="13">
        <v>1657296.3</v>
      </c>
      <c r="H9" s="13">
        <v>552649.91</v>
      </c>
      <c r="I9" s="13">
        <v>3162608.57</v>
      </c>
    </row>
    <row r="10" spans="1:18">
      <c r="A10" s="3" t="s">
        <v>16</v>
      </c>
      <c r="B10" s="5">
        <v>884566.2</v>
      </c>
      <c r="C10" s="5"/>
      <c r="D10" s="5"/>
      <c r="F10" s="12" t="s">
        <v>41</v>
      </c>
      <c r="G10" s="13"/>
      <c r="H10" s="13">
        <v>484550.35</v>
      </c>
      <c r="I10" s="13">
        <v>3070519.06</v>
      </c>
      <c r="K10" t="s">
        <v>143</v>
      </c>
      <c r="L10" s="16">
        <f>((L6*B36)+L8)-(L7*B36)</f>
        <v>-23926.267465292476</v>
      </c>
      <c r="M10" s="16">
        <f t="shared" ref="M10" si="7">((M6*C36)+M8)-(M7*C36)</f>
        <v>31072.407424502308</v>
      </c>
      <c r="N10" s="16">
        <f>((N6*D36)+N8)-(N7*D36)</f>
        <v>-70161.891752081458</v>
      </c>
    </row>
    <row r="11" spans="1:18">
      <c r="A11" s="3" t="s">
        <v>17</v>
      </c>
      <c r="B11" s="4">
        <v>116881.96</v>
      </c>
      <c r="C11" s="4"/>
      <c r="D11" s="4"/>
      <c r="F11" s="12" t="s">
        <v>42</v>
      </c>
      <c r="G11" s="13">
        <v>535555.65</v>
      </c>
      <c r="H11" s="13"/>
      <c r="I11" s="13"/>
      <c r="K11" t="s">
        <v>146</v>
      </c>
      <c r="L11" s="16">
        <f>(L7*B36)*$L$23</f>
        <v>-48819.975298611716</v>
      </c>
      <c r="M11" s="16">
        <f t="shared" ref="M11:N11" si="8">(M7*C36)*$L$23</f>
        <v>-10786.739803019909</v>
      </c>
      <c r="N11" s="16">
        <f t="shared" si="8"/>
        <v>-34432.561370083269</v>
      </c>
    </row>
    <row r="12" spans="1:18">
      <c r="A12" s="3" t="s">
        <v>18</v>
      </c>
      <c r="B12" s="5">
        <v>120292.49</v>
      </c>
      <c r="C12" s="5"/>
      <c r="D12" s="5"/>
      <c r="F12" s="12" t="s">
        <v>43</v>
      </c>
      <c r="G12" s="13">
        <v>884566.2</v>
      </c>
      <c r="H12" s="13"/>
      <c r="I12" s="13"/>
      <c r="K12" t="s">
        <v>147</v>
      </c>
      <c r="L12" s="16">
        <f>IF(L10&gt;L11,0,((L10-L11)*-1))</f>
        <v>0</v>
      </c>
      <c r="M12" s="16">
        <f t="shared" ref="M12:N12" si="9">IF(M10&gt;M11,0,((M10-M11)*-1))</f>
        <v>0</v>
      </c>
      <c r="N12" s="16">
        <f t="shared" si="9"/>
        <v>35729.330381998188</v>
      </c>
    </row>
    <row r="13" spans="1:18">
      <c r="A13" s="3" t="s">
        <v>19</v>
      </c>
      <c r="B13" s="4">
        <v>71778.802395877807</v>
      </c>
      <c r="C13" s="4">
        <v>-72931.554652024293</v>
      </c>
      <c r="D13" s="4">
        <v>246215.00563824401</v>
      </c>
      <c r="F13" s="12" t="s">
        <v>44</v>
      </c>
      <c r="G13" s="13"/>
      <c r="H13" s="13">
        <v>68099.56</v>
      </c>
      <c r="I13" s="13">
        <v>92089.51</v>
      </c>
      <c r="K13" t="s">
        <v>145</v>
      </c>
      <c r="L13" s="16">
        <f>(L7*B36)*$L$24</f>
        <v>48819.975298611716</v>
      </c>
      <c r="M13" s="16">
        <f t="shared" ref="M13:N13" si="10">(M7*C36)*$L$24</f>
        <v>10786.739803019909</v>
      </c>
      <c r="N13" s="16">
        <f t="shared" si="10"/>
        <v>34432.561370083269</v>
      </c>
    </row>
    <row r="14" spans="1:18">
      <c r="A14" s="3" t="s">
        <v>20</v>
      </c>
      <c r="B14" s="5">
        <v>71778.802395877807</v>
      </c>
      <c r="C14" s="5">
        <v>-93217.222273506704</v>
      </c>
      <c r="D14" s="5">
        <v>210485.675256246</v>
      </c>
      <c r="F14" s="12" t="s">
        <v>45</v>
      </c>
      <c r="G14" s="13">
        <v>116881.96</v>
      </c>
      <c r="H14" s="13"/>
      <c r="I14" s="13"/>
      <c r="K14" t="s">
        <v>148</v>
      </c>
      <c r="L14" s="16">
        <f>IF(L10&lt;L13,0,(L13-L10)*-1)</f>
        <v>0</v>
      </c>
      <c r="M14" s="16">
        <f t="shared" ref="M14:N14" si="11">IF(M10&lt;M13,0,(M13-M10)*-1)</f>
        <v>20285.667621482396</v>
      </c>
      <c r="N14" s="16">
        <f t="shared" si="11"/>
        <v>0</v>
      </c>
    </row>
    <row r="15" spans="1:18">
      <c r="A15" s="3" t="s">
        <v>21</v>
      </c>
      <c r="B15" s="4"/>
      <c r="C15" s="4">
        <v>20285.6676214824</v>
      </c>
      <c r="D15" s="4">
        <v>35729.330381998698</v>
      </c>
      <c r="F15" s="12" t="s">
        <v>46</v>
      </c>
      <c r="G15" s="13">
        <v>120292.49</v>
      </c>
      <c r="H15" s="13"/>
      <c r="I15" s="13"/>
      <c r="K15" t="s">
        <v>144</v>
      </c>
      <c r="L15" s="16">
        <f>IF(L14=0,L12,L14)</f>
        <v>0</v>
      </c>
      <c r="M15" s="16">
        <f t="shared" ref="M15:N15" si="12">IF(M14=0,M12,M14)</f>
        <v>20285.667621482396</v>
      </c>
      <c r="N15" s="16">
        <f t="shared" si="12"/>
        <v>35729.330381998188</v>
      </c>
      <c r="P15" s="16">
        <f>B15-L15</f>
        <v>0</v>
      </c>
      <c r="Q15" s="16">
        <f t="shared" ref="Q15:R15" si="13">C15-M15</f>
        <v>0</v>
      </c>
      <c r="R15" s="16">
        <f t="shared" si="13"/>
        <v>5.0931703299283981E-10</v>
      </c>
    </row>
    <row r="16" spans="1:18">
      <c r="A16" s="3" t="s">
        <v>22</v>
      </c>
      <c r="B16" s="5">
        <v>3148778.16</v>
      </c>
      <c r="C16" s="5">
        <v>659262.69999999995</v>
      </c>
      <c r="D16" s="5">
        <v>56708.4</v>
      </c>
      <c r="F16" s="12" t="s">
        <v>47</v>
      </c>
      <c r="G16" s="13">
        <v>3128996.16</v>
      </c>
      <c r="H16" s="13">
        <v>650313.69999999995</v>
      </c>
      <c r="I16" s="13">
        <v>0</v>
      </c>
    </row>
    <row r="17" spans="1:15">
      <c r="A17" s="3" t="s">
        <v>23</v>
      </c>
      <c r="B17" s="4"/>
      <c r="C17" s="4"/>
      <c r="D17" s="4">
        <v>0</v>
      </c>
      <c r="F17" s="12" t="s">
        <v>48</v>
      </c>
      <c r="G17" s="13"/>
      <c r="H17" s="13"/>
      <c r="I17" s="13">
        <v>0</v>
      </c>
      <c r="K17" s="19" t="s">
        <v>156</v>
      </c>
    </row>
    <row r="18" spans="1:15">
      <c r="A18" s="3" t="s">
        <v>24</v>
      </c>
      <c r="B18" s="5"/>
      <c r="C18" s="5"/>
      <c r="D18" s="5">
        <v>0</v>
      </c>
      <c r="F18" s="12" t="s">
        <v>49</v>
      </c>
      <c r="G18" s="13"/>
      <c r="H18" s="13"/>
      <c r="I18" s="13">
        <v>0</v>
      </c>
      <c r="K18" s="9" t="s">
        <v>149</v>
      </c>
      <c r="L18" s="1"/>
      <c r="M18" s="1"/>
      <c r="N18" s="1"/>
      <c r="O18" s="1"/>
    </row>
    <row r="19" spans="1:15">
      <c r="A19" s="3" t="s">
        <v>25</v>
      </c>
      <c r="B19" s="4">
        <v>434811.3</v>
      </c>
      <c r="C19" s="4">
        <v>65073.8</v>
      </c>
      <c r="D19" s="4">
        <v>0</v>
      </c>
      <c r="F19" s="12" t="s">
        <v>50</v>
      </c>
      <c r="G19" s="13">
        <v>434811.3</v>
      </c>
      <c r="H19" s="13">
        <v>65073.8</v>
      </c>
      <c r="I19" s="13">
        <v>0</v>
      </c>
      <c r="K19" s="9" t="s">
        <v>155</v>
      </c>
      <c r="L19" s="1"/>
      <c r="M19" s="1"/>
      <c r="N19" s="1"/>
      <c r="O19" s="1"/>
    </row>
    <row r="20" spans="1:15">
      <c r="A20" s="3" t="s">
        <v>26</v>
      </c>
      <c r="B20" s="5"/>
      <c r="C20" s="5">
        <v>585239.9</v>
      </c>
      <c r="D20" s="5"/>
      <c r="F20" s="12" t="s">
        <v>51</v>
      </c>
      <c r="G20" s="13"/>
      <c r="H20" s="13"/>
      <c r="I20" s="13"/>
      <c r="K20" s="1"/>
      <c r="L20" s="1"/>
      <c r="M20" s="1"/>
      <c r="N20" s="1"/>
      <c r="O20" s="1"/>
    </row>
    <row r="21" spans="1:15">
      <c r="A21" s="3" t="s">
        <v>27</v>
      </c>
      <c r="B21" s="4"/>
      <c r="C21" s="4"/>
      <c r="D21" s="4"/>
      <c r="F21" s="12" t="s">
        <v>52</v>
      </c>
      <c r="G21" s="13"/>
      <c r="H21" s="13">
        <v>585239.9</v>
      </c>
      <c r="I21" s="13"/>
      <c r="K21" s="9" t="s">
        <v>8</v>
      </c>
      <c r="L21" s="20" t="s">
        <v>7</v>
      </c>
      <c r="M21" s="20" t="s">
        <v>150</v>
      </c>
      <c r="N21" s="20" t="s">
        <v>151</v>
      </c>
    </row>
    <row r="22" spans="1:15">
      <c r="A22" s="3" t="s">
        <v>28</v>
      </c>
      <c r="B22" s="5">
        <v>1397905.56</v>
      </c>
      <c r="C22" s="5"/>
      <c r="D22" s="5"/>
      <c r="F22" s="12" t="s">
        <v>53</v>
      </c>
      <c r="G22" s="13">
        <v>1397905.56</v>
      </c>
      <c r="H22" s="13"/>
      <c r="I22" s="13"/>
      <c r="K22" s="12" t="s">
        <v>152</v>
      </c>
      <c r="L22" s="21">
        <v>0.75</v>
      </c>
      <c r="M22" s="21">
        <v>0.5</v>
      </c>
      <c r="N22" s="21">
        <v>0.25</v>
      </c>
    </row>
    <row r="23" spans="1:15">
      <c r="A23" s="3" t="s">
        <v>29</v>
      </c>
      <c r="B23" s="4">
        <v>1296279.3</v>
      </c>
      <c r="C23" s="4"/>
      <c r="D23" s="4"/>
      <c r="F23" s="12" t="s">
        <v>54</v>
      </c>
      <c r="G23" s="13">
        <v>1296279.3</v>
      </c>
      <c r="H23" s="13"/>
      <c r="I23" s="13"/>
      <c r="K23" s="12" t="s">
        <v>153</v>
      </c>
      <c r="L23" s="21">
        <v>-0.01</v>
      </c>
      <c r="M23" s="21">
        <v>-0.02</v>
      </c>
      <c r="N23" s="21">
        <v>-0.03</v>
      </c>
    </row>
    <row r="24" spans="1:15">
      <c r="A24" s="3" t="s">
        <v>30</v>
      </c>
      <c r="B24" s="5">
        <v>19782</v>
      </c>
      <c r="C24" s="5">
        <v>8949</v>
      </c>
      <c r="D24" s="5">
        <v>56708.4</v>
      </c>
      <c r="F24" s="12" t="s">
        <v>55</v>
      </c>
      <c r="G24" s="13">
        <v>4488109.66</v>
      </c>
      <c r="H24" s="13">
        <v>1112305.3600000001</v>
      </c>
      <c r="I24" s="13">
        <v>2504640.2000000002</v>
      </c>
      <c r="K24" s="12" t="s">
        <v>154</v>
      </c>
      <c r="L24" s="21">
        <v>0.01</v>
      </c>
      <c r="M24" s="21">
        <v>0.02</v>
      </c>
      <c r="N24" s="21">
        <v>0.03</v>
      </c>
    </row>
    <row r="25" spans="1:15">
      <c r="A25" s="3" t="s">
        <v>31</v>
      </c>
      <c r="B25" s="4">
        <v>432584.33750000002</v>
      </c>
      <c r="C25" s="4">
        <v>53989.32</v>
      </c>
      <c r="D25" s="4">
        <v>137958.33333333299</v>
      </c>
      <c r="F25" s="12" t="s">
        <v>56</v>
      </c>
      <c r="G25" s="13">
        <v>1498205.52</v>
      </c>
      <c r="H25" s="13">
        <v>516946.2</v>
      </c>
      <c r="I25" s="13">
        <v>2504640.2000000002</v>
      </c>
      <c r="K25" s="1"/>
      <c r="L25" s="1"/>
      <c r="M25" s="1"/>
      <c r="N25" s="1"/>
      <c r="O25" s="1"/>
    </row>
    <row r="26" spans="1:15">
      <c r="A26" s="3" t="s">
        <v>32</v>
      </c>
      <c r="B26" s="5"/>
      <c r="C26" s="5"/>
      <c r="D26" s="5">
        <v>137958.33333333299</v>
      </c>
      <c r="F26" s="12" t="s">
        <v>57</v>
      </c>
      <c r="G26" s="13"/>
      <c r="H26" s="13">
        <v>448846.64</v>
      </c>
      <c r="I26" s="13">
        <v>2412550.69</v>
      </c>
      <c r="K26" s="1"/>
      <c r="L26" s="1"/>
      <c r="M26" s="1"/>
      <c r="N26" s="1"/>
      <c r="O26" s="1"/>
    </row>
    <row r="27" spans="1:15">
      <c r="A27" s="3" t="s">
        <v>33</v>
      </c>
      <c r="B27" s="4"/>
      <c r="C27" s="4">
        <v>53989.32</v>
      </c>
      <c r="D27" s="4"/>
      <c r="F27" s="12" t="s">
        <v>58</v>
      </c>
      <c r="G27" s="13">
        <v>530455.12</v>
      </c>
      <c r="H27" s="13"/>
      <c r="I27" s="13"/>
      <c r="K27" s="1"/>
      <c r="L27" s="1"/>
      <c r="M27" s="1"/>
      <c r="N27" s="1"/>
      <c r="O27" s="1"/>
    </row>
    <row r="28" spans="1:15">
      <c r="A28" s="3" t="s">
        <v>34</v>
      </c>
      <c r="B28" s="5">
        <v>167692.90416666699</v>
      </c>
      <c r="C28" s="5"/>
      <c r="D28" s="5"/>
      <c r="F28" s="12" t="s">
        <v>59</v>
      </c>
      <c r="G28" s="13">
        <v>850868.44</v>
      </c>
      <c r="H28" s="13"/>
      <c r="I28" s="13"/>
    </row>
    <row r="29" spans="1:15">
      <c r="A29" s="3" t="s">
        <v>35</v>
      </c>
      <c r="B29" s="4">
        <v>264891.433333333</v>
      </c>
      <c r="C29" s="4"/>
      <c r="D29" s="4"/>
      <c r="F29" s="12" t="s">
        <v>60</v>
      </c>
      <c r="G29" s="13"/>
      <c r="H29" s="13">
        <v>68099.56</v>
      </c>
      <c r="I29" s="13">
        <v>92089.51</v>
      </c>
    </row>
    <row r="30" spans="1:15">
      <c r="F30" s="12" t="s">
        <v>61</v>
      </c>
      <c r="G30" s="13">
        <v>116881.96</v>
      </c>
      <c r="H30" s="13"/>
      <c r="I30" s="13"/>
    </row>
    <row r="31" spans="1:15">
      <c r="A31" s="19" t="s">
        <v>141</v>
      </c>
      <c r="F31" s="12" t="s">
        <v>62</v>
      </c>
      <c r="G31" s="13">
        <v>2989904.14</v>
      </c>
      <c r="H31" s="13">
        <v>595359.16</v>
      </c>
      <c r="I31" s="13">
        <v>0</v>
      </c>
    </row>
    <row r="32" spans="1:15">
      <c r="A32" s="9" t="s">
        <v>0</v>
      </c>
      <c r="B32" s="9" t="s">
        <v>2</v>
      </c>
      <c r="C32" s="9" t="s">
        <v>120</v>
      </c>
      <c r="F32" s="12" t="s">
        <v>63</v>
      </c>
      <c r="G32" s="13"/>
      <c r="H32" s="13"/>
      <c r="I32" s="13">
        <v>0</v>
      </c>
    </row>
    <row r="33" spans="1:9">
      <c r="A33" s="9" t="s">
        <v>4</v>
      </c>
      <c r="B33" s="9" t="s">
        <v>6</v>
      </c>
      <c r="C33" s="9" t="s">
        <v>121</v>
      </c>
      <c r="F33" s="12" t="s">
        <v>64</v>
      </c>
      <c r="G33" s="13"/>
      <c r="H33" s="13"/>
      <c r="I33" s="13">
        <v>0</v>
      </c>
    </row>
    <row r="34" spans="1:9">
      <c r="F34" s="12" t="s">
        <v>65</v>
      </c>
      <c r="G34" s="13">
        <v>420021.8</v>
      </c>
      <c r="H34" s="13">
        <v>53242.2</v>
      </c>
      <c r="I34" s="13">
        <v>0</v>
      </c>
    </row>
    <row r="35" spans="1:9" ht="21.75">
      <c r="A35" s="10" t="s">
        <v>8</v>
      </c>
      <c r="B35" s="11" t="s">
        <v>9</v>
      </c>
      <c r="C35" s="11" t="s">
        <v>10</v>
      </c>
      <c r="D35" s="11" t="s">
        <v>11</v>
      </c>
      <c r="F35" s="12" t="s">
        <v>66</v>
      </c>
      <c r="G35" s="13"/>
      <c r="H35" s="13"/>
      <c r="I35" s="13"/>
    </row>
    <row r="36" spans="1:9">
      <c r="A36" s="12" t="s">
        <v>122</v>
      </c>
      <c r="B36" s="14">
        <v>210</v>
      </c>
      <c r="C36" s="14">
        <v>95</v>
      </c>
      <c r="D36" s="14">
        <v>602</v>
      </c>
      <c r="F36" s="12" t="s">
        <v>67</v>
      </c>
      <c r="G36" s="13"/>
      <c r="H36" s="13">
        <v>542116.96</v>
      </c>
      <c r="I36" s="13"/>
    </row>
    <row r="37" spans="1:9">
      <c r="A37" s="12" t="s">
        <v>123</v>
      </c>
      <c r="B37" s="15"/>
      <c r="C37" s="15"/>
      <c r="D37" s="15">
        <v>300</v>
      </c>
      <c r="F37" s="12" t="s">
        <v>68</v>
      </c>
      <c r="G37" s="13">
        <v>1360975.04</v>
      </c>
      <c r="H37" s="13"/>
      <c r="I37" s="13"/>
    </row>
    <row r="38" spans="1:9">
      <c r="A38" s="12" t="s">
        <v>124</v>
      </c>
      <c r="B38" s="14"/>
      <c r="C38" s="14"/>
      <c r="D38" s="14">
        <v>302</v>
      </c>
      <c r="F38" s="12" t="s">
        <v>69</v>
      </c>
      <c r="G38" s="13">
        <v>1208907.3</v>
      </c>
      <c r="H38" s="13"/>
      <c r="I38" s="13"/>
    </row>
    <row r="39" spans="1:9">
      <c r="A39" s="12" t="s">
        <v>125</v>
      </c>
      <c r="B39" s="15"/>
      <c r="C39" s="15">
        <v>95</v>
      </c>
      <c r="D39" s="15"/>
      <c r="F39" s="12" t="s">
        <v>70</v>
      </c>
      <c r="G39" s="13">
        <v>4577852.3684</v>
      </c>
      <c r="H39" s="13">
        <v>997382.49769869505</v>
      </c>
      <c r="I39" s="13">
        <v>2726900.1359999999</v>
      </c>
    </row>
    <row r="40" spans="1:9">
      <c r="A40" s="12" t="s">
        <v>126</v>
      </c>
      <c r="B40" s="14">
        <v>31</v>
      </c>
      <c r="C40" s="14"/>
      <c r="D40" s="14"/>
      <c r="F40" s="12" t="s">
        <v>71</v>
      </c>
      <c r="G40" s="13">
        <v>3886283.4583999999</v>
      </c>
      <c r="H40" s="13">
        <v>733706.13516014197</v>
      </c>
      <c r="I40" s="13">
        <v>1911471.2760000001</v>
      </c>
    </row>
    <row r="41" spans="1:9">
      <c r="A41" s="12" t="s">
        <v>127</v>
      </c>
      <c r="B41" s="15">
        <v>26</v>
      </c>
      <c r="C41" s="15"/>
      <c r="D41" s="15"/>
      <c r="F41" s="12" t="s">
        <v>72</v>
      </c>
      <c r="G41" s="13"/>
      <c r="H41" s="13"/>
      <c r="I41" s="13">
        <v>1387033.142</v>
      </c>
    </row>
    <row r="42" spans="1:9">
      <c r="A42" s="12" t="s">
        <v>128</v>
      </c>
      <c r="B42" s="14">
        <v>4</v>
      </c>
      <c r="C42" s="14"/>
      <c r="D42" s="14"/>
      <c r="F42" s="12" t="s">
        <v>73</v>
      </c>
      <c r="G42" s="13"/>
      <c r="H42" s="13"/>
      <c r="I42" s="13">
        <v>488696.99400000001</v>
      </c>
    </row>
    <row r="43" spans="1:9">
      <c r="A43" s="12" t="s">
        <v>129</v>
      </c>
      <c r="B43" s="15">
        <v>1</v>
      </c>
      <c r="C43" s="15"/>
      <c r="D43" s="15"/>
      <c r="F43" s="12" t="s">
        <v>74</v>
      </c>
      <c r="G43" s="13"/>
      <c r="H43" s="13">
        <v>47446.22</v>
      </c>
      <c r="I43" s="13"/>
    </row>
    <row r="44" spans="1:9">
      <c r="A44" s="12" t="s">
        <v>130</v>
      </c>
      <c r="B44" s="14">
        <v>74</v>
      </c>
      <c r="C44" s="14"/>
      <c r="D44" s="14"/>
      <c r="F44" s="12" t="s">
        <v>75</v>
      </c>
      <c r="G44" s="13"/>
      <c r="H44" s="13">
        <v>19804.11</v>
      </c>
      <c r="I44" s="13">
        <v>35741.14</v>
      </c>
    </row>
    <row r="45" spans="1:9">
      <c r="A45" s="12" t="s">
        <v>131</v>
      </c>
      <c r="B45" s="15">
        <v>50</v>
      </c>
      <c r="C45" s="15"/>
      <c r="D45" s="15"/>
      <c r="F45" s="12" t="s">
        <v>76</v>
      </c>
      <c r="G45" s="13"/>
      <c r="H45" s="13"/>
      <c r="I45" s="13">
        <v>0</v>
      </c>
    </row>
    <row r="46" spans="1:9">
      <c r="A46" s="12" t="s">
        <v>132</v>
      </c>
      <c r="B46" s="14">
        <v>22</v>
      </c>
      <c r="C46" s="14"/>
      <c r="D46" s="14"/>
      <c r="F46" s="12" t="s">
        <v>77</v>
      </c>
      <c r="G46" s="13"/>
      <c r="H46" s="13">
        <v>336188.65</v>
      </c>
      <c r="I46" s="13"/>
    </row>
    <row r="47" spans="1:9">
      <c r="A47" s="12" t="s">
        <v>133</v>
      </c>
      <c r="B47" s="15">
        <v>2</v>
      </c>
      <c r="C47" s="15"/>
      <c r="D47" s="15"/>
      <c r="F47" s="12" t="s">
        <v>78</v>
      </c>
      <c r="G47" s="13"/>
      <c r="H47" s="13">
        <v>330267.15516014199</v>
      </c>
      <c r="I47" s="13"/>
    </row>
    <row r="48" spans="1:9">
      <c r="A48" s="12" t="s">
        <v>134</v>
      </c>
      <c r="B48" s="14">
        <v>105</v>
      </c>
      <c r="C48" s="14"/>
      <c r="D48" s="14"/>
      <c r="F48" s="12" t="s">
        <v>79</v>
      </c>
      <c r="G48" s="13">
        <v>1488247.6884000001</v>
      </c>
      <c r="H48" s="13"/>
      <c r="I48" s="13"/>
    </row>
    <row r="49" spans="1:9">
      <c r="A49" s="12" t="s">
        <v>135</v>
      </c>
      <c r="B49" s="15">
        <v>100</v>
      </c>
      <c r="C49" s="15"/>
      <c r="D49" s="15"/>
      <c r="F49" s="12" t="s">
        <v>80</v>
      </c>
      <c r="G49" s="13">
        <v>89213.555999999997</v>
      </c>
      <c r="H49" s="13"/>
      <c r="I49" s="13"/>
    </row>
    <row r="50" spans="1:9">
      <c r="A50" s="12" t="s">
        <v>136</v>
      </c>
      <c r="B50" s="14">
        <v>5</v>
      </c>
      <c r="C50" s="14"/>
      <c r="D50" s="14"/>
      <c r="F50" s="12" t="s">
        <v>81</v>
      </c>
      <c r="G50" s="13">
        <v>115988.49</v>
      </c>
      <c r="H50" s="13"/>
      <c r="I50" s="13"/>
    </row>
    <row r="51" spans="1:9">
      <c r="A51" s="12" t="s">
        <v>137</v>
      </c>
      <c r="B51" s="15"/>
      <c r="C51" s="15">
        <v>22</v>
      </c>
      <c r="D51" s="15"/>
      <c r="F51" s="12" t="s">
        <v>82</v>
      </c>
      <c r="G51" s="13">
        <v>230088.56640000001</v>
      </c>
      <c r="H51" s="13"/>
      <c r="I51" s="13"/>
    </row>
    <row r="52" spans="1:9">
      <c r="A52" s="12" t="s">
        <v>138</v>
      </c>
      <c r="B52" s="14">
        <v>147</v>
      </c>
      <c r="C52" s="14"/>
      <c r="D52" s="14"/>
      <c r="F52" s="12" t="s">
        <v>83</v>
      </c>
      <c r="G52" s="13">
        <v>587457.36959999998</v>
      </c>
      <c r="H52" s="13"/>
      <c r="I52" s="13"/>
    </row>
    <row r="53" spans="1:9">
      <c r="A53" s="12" t="s">
        <v>139</v>
      </c>
      <c r="B53" s="15"/>
      <c r="C53" s="15"/>
      <c r="D53" s="15">
        <v>0</v>
      </c>
      <c r="F53" s="12" t="s">
        <v>84</v>
      </c>
      <c r="G53" s="13">
        <v>403919.48639999999</v>
      </c>
      <c r="H53" s="13"/>
      <c r="I53" s="13"/>
    </row>
    <row r="54" spans="1:9">
      <c r="A54" s="12" t="s">
        <v>140</v>
      </c>
      <c r="B54" s="14"/>
      <c r="C54" s="14"/>
      <c r="D54" s="14">
        <v>0</v>
      </c>
      <c r="F54" s="12" t="s">
        <v>85</v>
      </c>
      <c r="G54" s="13">
        <v>61580.22</v>
      </c>
      <c r="H54" s="13"/>
      <c r="I54" s="13"/>
    </row>
    <row r="55" spans="1:9">
      <c r="F55" s="12" t="s">
        <v>86</v>
      </c>
      <c r="G55" s="13">
        <v>2398035.77</v>
      </c>
      <c r="H55" s="13"/>
      <c r="I55" s="13"/>
    </row>
    <row r="56" spans="1:9">
      <c r="F56" s="12" t="s">
        <v>87</v>
      </c>
      <c r="G56" s="13">
        <v>301851.78999999998</v>
      </c>
      <c r="H56" s="13"/>
      <c r="I56" s="13"/>
    </row>
    <row r="57" spans="1:9">
      <c r="F57" s="12" t="s">
        <v>88</v>
      </c>
      <c r="G57" s="13">
        <v>953698.94</v>
      </c>
      <c r="H57" s="13"/>
      <c r="I57" s="13"/>
    </row>
    <row r="58" spans="1:9">
      <c r="F58" s="12" t="s">
        <v>89</v>
      </c>
      <c r="G58" s="13">
        <v>1142485.04</v>
      </c>
      <c r="H58" s="13"/>
      <c r="I58" s="13"/>
    </row>
    <row r="59" spans="1:9">
      <c r="F59" s="12" t="s">
        <v>90</v>
      </c>
      <c r="G59" s="13">
        <v>265416.19</v>
      </c>
      <c r="H59" s="13">
        <v>134451.59</v>
      </c>
      <c r="I59" s="13">
        <v>456843.24</v>
      </c>
    </row>
    <row r="60" spans="1:9">
      <c r="F60" s="12" t="s">
        <v>91</v>
      </c>
      <c r="G60" s="13"/>
      <c r="H60" s="13">
        <v>14783.07</v>
      </c>
      <c r="I60" s="13">
        <v>19895.3</v>
      </c>
    </row>
    <row r="61" spans="1:9">
      <c r="F61" s="12" t="s">
        <v>92</v>
      </c>
      <c r="G61" s="13"/>
      <c r="H61" s="13">
        <v>81795.12</v>
      </c>
      <c r="I61" s="13">
        <v>314597.03000000003</v>
      </c>
    </row>
    <row r="62" spans="1:9">
      <c r="F62" s="12" t="s">
        <v>93</v>
      </c>
      <c r="G62" s="13"/>
      <c r="H62" s="13"/>
      <c r="I62" s="13">
        <v>0</v>
      </c>
    </row>
    <row r="63" spans="1:9">
      <c r="F63" s="12" t="s">
        <v>94</v>
      </c>
      <c r="G63" s="13"/>
      <c r="H63" s="13"/>
      <c r="I63" s="13">
        <v>0</v>
      </c>
    </row>
    <row r="64" spans="1:9">
      <c r="F64" s="12" t="s">
        <v>95</v>
      </c>
      <c r="G64" s="13">
        <v>106054.7</v>
      </c>
      <c r="H64" s="13">
        <v>34144.879999999997</v>
      </c>
      <c r="I64" s="13">
        <v>122350.91</v>
      </c>
    </row>
    <row r="65" spans="6:9">
      <c r="F65" s="12" t="s">
        <v>96</v>
      </c>
      <c r="G65" s="13"/>
      <c r="H65" s="13">
        <v>3728.52</v>
      </c>
      <c r="I65" s="13"/>
    </row>
    <row r="66" spans="6:9">
      <c r="F66" s="12" t="s">
        <v>97</v>
      </c>
      <c r="G66" s="13">
        <v>159361.49</v>
      </c>
      <c r="H66" s="13"/>
      <c r="I66" s="13"/>
    </row>
    <row r="67" spans="6:9">
      <c r="F67" s="12" t="s">
        <v>98</v>
      </c>
      <c r="G67" s="13">
        <v>426152.72</v>
      </c>
      <c r="H67" s="13">
        <v>129224.77253855301</v>
      </c>
      <c r="I67" s="13">
        <v>358585.62</v>
      </c>
    </row>
    <row r="68" spans="6:9">
      <c r="F68" s="12" t="s">
        <v>99</v>
      </c>
      <c r="G68" s="13"/>
      <c r="H68" s="13"/>
      <c r="I68" s="13"/>
    </row>
    <row r="69" spans="6:9">
      <c r="F69" s="12" t="s">
        <v>100</v>
      </c>
      <c r="G69" s="13"/>
      <c r="H69" s="13">
        <v>46260.39</v>
      </c>
      <c r="I69" s="13">
        <v>189010.62</v>
      </c>
    </row>
    <row r="70" spans="6:9">
      <c r="F70" s="12" t="s">
        <v>101</v>
      </c>
      <c r="G70" s="13"/>
      <c r="H70" s="13">
        <v>68060</v>
      </c>
      <c r="I70" s="13">
        <v>169575</v>
      </c>
    </row>
    <row r="71" spans="6:9">
      <c r="F71" s="12" t="s">
        <v>102</v>
      </c>
      <c r="G71" s="13"/>
      <c r="H71" s="13"/>
      <c r="I71" s="13"/>
    </row>
    <row r="72" spans="6:9">
      <c r="F72" s="12" t="s">
        <v>103</v>
      </c>
      <c r="G72" s="13"/>
      <c r="H72" s="13">
        <v>14904.3825385528</v>
      </c>
      <c r="I72" s="13"/>
    </row>
    <row r="73" spans="6:9">
      <c r="F73" s="12" t="s">
        <v>104</v>
      </c>
      <c r="G73" s="13">
        <v>251481.51</v>
      </c>
      <c r="H73" s="13"/>
      <c r="I73" s="13"/>
    </row>
    <row r="74" spans="6:9">
      <c r="F74" s="12" t="s">
        <v>105</v>
      </c>
      <c r="G74" s="13">
        <v>22142.73</v>
      </c>
      <c r="H74" s="13"/>
      <c r="I74" s="13"/>
    </row>
    <row r="75" spans="6:9">
      <c r="F75" s="12" t="s">
        <v>106</v>
      </c>
      <c r="G75" s="13">
        <v>11447.59</v>
      </c>
      <c r="H75" s="13"/>
      <c r="I75" s="13"/>
    </row>
    <row r="76" spans="6:9">
      <c r="F76" s="12" t="s">
        <v>107</v>
      </c>
      <c r="G76" s="13">
        <v>14364.69</v>
      </c>
      <c r="H76" s="13"/>
      <c r="I76" s="13"/>
    </row>
    <row r="77" spans="6:9">
      <c r="F77" s="12" t="s">
        <v>108</v>
      </c>
      <c r="G77" s="13">
        <v>19808.28</v>
      </c>
      <c r="H77" s="13"/>
      <c r="I77" s="13"/>
    </row>
    <row r="78" spans="6:9">
      <c r="F78" s="12" t="s">
        <v>109</v>
      </c>
      <c r="G78" s="13">
        <v>49678.09</v>
      </c>
      <c r="H78" s="13"/>
      <c r="I78" s="13"/>
    </row>
    <row r="79" spans="6:9">
      <c r="F79" s="12" t="s">
        <v>110</v>
      </c>
      <c r="G79" s="13">
        <v>134040.13</v>
      </c>
      <c r="H79" s="13"/>
      <c r="I79" s="13"/>
    </row>
    <row r="80" spans="6:9">
      <c r="F80" s="12" t="s">
        <v>111</v>
      </c>
      <c r="G80" s="13">
        <v>174671.21</v>
      </c>
      <c r="H80" s="13"/>
      <c r="I80" s="13"/>
    </row>
    <row r="81" spans="6:9">
      <c r="F81" s="12" t="s">
        <v>112</v>
      </c>
      <c r="G81" s="13">
        <v>23043.77</v>
      </c>
      <c r="H81" s="13"/>
      <c r="I81" s="13"/>
    </row>
    <row r="82" spans="6:9">
      <c r="F82" s="12" t="s">
        <v>113</v>
      </c>
      <c r="G82" s="13">
        <v>82365.679999999993</v>
      </c>
      <c r="H82" s="13"/>
      <c r="I82" s="13"/>
    </row>
    <row r="83" spans="6:9">
      <c r="F83" s="12" t="s">
        <v>114</v>
      </c>
      <c r="G83" s="13">
        <v>69261.759999999995</v>
      </c>
      <c r="H83" s="13"/>
      <c r="I83" s="13"/>
    </row>
  </sheetData>
  <printOptions gridLines="1"/>
  <pageMargins left="0.75" right="0.75" top="1" bottom="1" header="0.5" footer="0.5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1_Bekostiging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Karin van der Heijden</cp:lastModifiedBy>
  <dcterms:created xsi:type="dcterms:W3CDTF">2022-03-11T09:38:00Z</dcterms:created>
  <dcterms:modified xsi:type="dcterms:W3CDTF">2022-03-11T09:46:54Z</dcterms:modified>
</cp:coreProperties>
</file>